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50" activeTab="1"/>
  </bookViews>
  <sheets>
    <sheet name="Note" sheetId="1" r:id="rId1"/>
    <sheet name="F&amp;D Cost" sheetId="2" r:id="rId2"/>
  </sheets>
  <definedNames/>
  <calcPr fullCalcOnLoad="1"/>
</workbook>
</file>

<file path=xl/sharedStrings.xml><?xml version="1.0" encoding="utf-8"?>
<sst xmlns="http://schemas.openxmlformats.org/spreadsheetml/2006/main" count="58" uniqueCount="45">
  <si>
    <t>Capital Costs (M$ to 8/8ths)</t>
  </si>
  <si>
    <t>Reserves &amp; Probability of Success</t>
  </si>
  <si>
    <t>Terms of Deal</t>
  </si>
  <si>
    <t>Expected Results</t>
  </si>
  <si>
    <t>Exposed Capital</t>
  </si>
  <si>
    <t>Net Capital</t>
  </si>
  <si>
    <t>Succ</t>
  </si>
  <si>
    <t>Rskd</t>
  </si>
  <si>
    <t>Total</t>
  </si>
  <si>
    <t>(M $'s)</t>
  </si>
  <si>
    <t>** Given as 100+ %ile, such that 100% = no promote.</t>
  </si>
  <si>
    <t>(MMcf Eq.)</t>
  </si>
  <si>
    <t>($'s/MCFG Eq.)</t>
  </si>
  <si>
    <t>FINDING AND DEVELOPMENT COST</t>
  </si>
  <si>
    <t>Location:</t>
  </si>
  <si>
    <t>Prospect:</t>
  </si>
  <si>
    <t>Generator:</t>
  </si>
  <si>
    <t>Example 1</t>
  </si>
  <si>
    <t>Dry Hole Cost</t>
  </si>
  <si>
    <t>Texas</t>
  </si>
  <si>
    <t>Exploration Company</t>
  </si>
  <si>
    <t>Leashold/G&amp;G Cost</t>
  </si>
  <si>
    <t>(*MMcf Eq.)</t>
  </si>
  <si>
    <t>* For Million Cubic Feet Equivilent (Use your ratio of choice for conversion)</t>
  </si>
  <si>
    <t>Development</t>
  </si>
  <si>
    <t>Completion</t>
  </si>
  <si>
    <t>Development Well Dry Hole Cost</t>
  </si>
  <si>
    <t>Development Well Completion Cost</t>
  </si>
  <si>
    <t>Percent</t>
  </si>
  <si>
    <t>Integer</t>
  </si>
  <si>
    <t>Completion Cost</t>
  </si>
  <si>
    <t>Seismic Cost</t>
  </si>
  <si>
    <t>Leasehold Cost</t>
  </si>
  <si>
    <t>Prospect Fee</t>
  </si>
  <si>
    <t>Net Revenue INterest (to the 8/8th)</t>
  </si>
  <si>
    <t>Interest Offered</t>
  </si>
  <si>
    <t>Promote (DHC)**</t>
  </si>
  <si>
    <t>Unrisked Reserves</t>
  </si>
  <si>
    <t>Number of Wells</t>
  </si>
  <si>
    <t>Estimated Ultimate Recovery per Well</t>
  </si>
  <si>
    <t>Exploratory POS (Possibility of Success)</t>
  </si>
  <si>
    <t>Development POS (Possibility of Success)</t>
  </si>
  <si>
    <t>Net Risked Reserves</t>
  </si>
  <si>
    <t>F&amp;D Success</t>
  </si>
  <si>
    <t>F&amp;D Risked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</si>
</sst>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4" fillId="2" borderId="0" xfId="0" applyFont="1" applyFill="1" applyAlignment="1" applyProtection="1">
      <alignment/>
      <protection locked="0"/>
    </xf>
    <xf numFmtId="14" fontId="4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42" fontId="0" fillId="2" borderId="1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/>
      <protection locked="0"/>
    </xf>
    <xf numFmtId="168" fontId="0" fillId="2" borderId="1" xfId="15" applyNumberFormat="1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2" fontId="0" fillId="2" borderId="2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9" fontId="0" fillId="2" borderId="2" xfId="0" applyNumberFormat="1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9" fontId="0" fillId="2" borderId="1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171" fontId="0" fillId="2" borderId="0" xfId="0" applyNumberFormat="1" applyFill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168" fontId="11" fillId="2" borderId="2" xfId="15" applyNumberFormat="1" applyFont="1" applyFill="1" applyBorder="1" applyAlignment="1" applyProtection="1">
      <alignment/>
      <protection/>
    </xf>
    <xf numFmtId="44" fontId="11" fillId="2" borderId="1" xfId="0" applyNumberFormat="1" applyFont="1" applyFill="1" applyBorder="1" applyAlignment="1" applyProtection="1">
      <alignment/>
      <protection/>
    </xf>
    <xf numFmtId="44" fontId="10" fillId="2" borderId="2" xfId="0" applyNumberFormat="1" applyFont="1" applyFill="1" applyBorder="1" applyAlignment="1" applyProtection="1">
      <alignment/>
      <protection/>
    </xf>
    <xf numFmtId="171" fontId="11" fillId="2" borderId="0" xfId="0" applyNumberFormat="1" applyFont="1" applyFill="1" applyAlignment="1" applyProtection="1">
      <alignment/>
      <protection/>
    </xf>
    <xf numFmtId="171" fontId="11" fillId="2" borderId="0" xfId="17" applyNumberFormat="1" applyFont="1" applyFill="1" applyAlignment="1" applyProtection="1">
      <alignment/>
      <protection/>
    </xf>
    <xf numFmtId="171" fontId="10" fillId="2" borderId="0" xfId="17" applyNumberFormat="1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workbookViewId="0" topLeftCell="A9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3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3.7109375" style="7" customWidth="1"/>
    <col min="2" max="2" width="10.57421875" style="7" customWidth="1"/>
    <col min="3" max="3" width="8.00390625" style="7" bestFit="1" customWidth="1"/>
    <col min="4" max="4" width="2.421875" style="7" customWidth="1"/>
    <col min="5" max="5" width="39.57421875" style="7" bestFit="1" customWidth="1"/>
    <col min="6" max="6" width="18.00390625" style="7" bestFit="1" customWidth="1"/>
    <col min="7" max="7" width="14.00390625" style="7" bestFit="1" customWidth="1"/>
    <col min="8" max="16384" width="8.28125" style="7" customWidth="1"/>
  </cols>
  <sheetData>
    <row r="1" spans="1:7" s="1" customFormat="1" ht="20.25">
      <c r="A1" s="35" t="s">
        <v>13</v>
      </c>
      <c r="B1" s="36"/>
      <c r="C1" s="36"/>
      <c r="D1" s="36"/>
      <c r="E1" s="36"/>
      <c r="F1" s="36"/>
      <c r="G1" s="36"/>
    </row>
    <row r="2" s="2" customFormat="1" ht="13.5" customHeight="1">
      <c r="D2" s="3"/>
    </row>
    <row r="3" spans="1:7" s="5" customFormat="1" ht="18">
      <c r="A3" s="4" t="s">
        <v>15</v>
      </c>
      <c r="B3" s="41" t="s">
        <v>17</v>
      </c>
      <c r="C3" s="41"/>
      <c r="G3" s="6">
        <f ca="1">TODAY()</f>
        <v>38895</v>
      </c>
    </row>
    <row r="4" spans="1:2" s="2" customFormat="1" ht="18">
      <c r="A4" s="4" t="s">
        <v>14</v>
      </c>
      <c r="B4" s="5" t="s">
        <v>19</v>
      </c>
    </row>
    <row r="5" spans="1:5" s="2" customFormat="1" ht="18">
      <c r="A5" s="4" t="s">
        <v>16</v>
      </c>
      <c r="B5" s="41" t="s">
        <v>20</v>
      </c>
      <c r="C5" s="42"/>
      <c r="D5" s="42"/>
      <c r="E5" s="42"/>
    </row>
    <row r="7" ht="13.5" thickBot="1"/>
    <row r="8" spans="1:7" s="8" customFormat="1" ht="16.5" thickBot="1">
      <c r="A8" s="37" t="s">
        <v>0</v>
      </c>
      <c r="B8" s="38"/>
      <c r="C8" s="39"/>
      <c r="E8" s="37" t="s">
        <v>1</v>
      </c>
      <c r="F8" s="38"/>
      <c r="G8" s="39"/>
    </row>
    <row r="9" spans="1:7" ht="12.75">
      <c r="A9" s="9" t="s">
        <v>18</v>
      </c>
      <c r="B9" s="10">
        <v>3100</v>
      </c>
      <c r="C9" s="11" t="s">
        <v>9</v>
      </c>
      <c r="E9" s="12" t="s">
        <v>37</v>
      </c>
      <c r="F9" s="13">
        <v>20000</v>
      </c>
      <c r="G9" s="11" t="s">
        <v>22</v>
      </c>
    </row>
    <row r="10" spans="1:7" ht="12.75">
      <c r="A10" s="14" t="s">
        <v>30</v>
      </c>
      <c r="B10" s="15">
        <v>1400</v>
      </c>
      <c r="C10" s="16" t="s">
        <v>9</v>
      </c>
      <c r="E10" s="17" t="s">
        <v>38</v>
      </c>
      <c r="F10" s="18">
        <v>2</v>
      </c>
      <c r="G10" s="16" t="s">
        <v>29</v>
      </c>
    </row>
    <row r="11" spans="1:7" ht="12.75">
      <c r="A11" s="14" t="s">
        <v>31</v>
      </c>
      <c r="B11" s="15">
        <v>120</v>
      </c>
      <c r="C11" s="16" t="s">
        <v>9</v>
      </c>
      <c r="E11" s="17" t="s">
        <v>39</v>
      </c>
      <c r="F11" s="29">
        <f>+F9/F10</f>
        <v>10000</v>
      </c>
      <c r="G11" s="16" t="s">
        <v>11</v>
      </c>
    </row>
    <row r="12" spans="1:7" ht="12.75">
      <c r="A12" s="14" t="s">
        <v>32</v>
      </c>
      <c r="B12" s="15">
        <v>220</v>
      </c>
      <c r="C12" s="16" t="s">
        <v>9</v>
      </c>
      <c r="E12" s="17" t="s">
        <v>40</v>
      </c>
      <c r="F12" s="19">
        <v>0.6</v>
      </c>
      <c r="G12" s="11" t="s">
        <v>28</v>
      </c>
    </row>
    <row r="13" spans="1:7" ht="12.75">
      <c r="A13" s="14" t="s">
        <v>33</v>
      </c>
      <c r="B13" s="15">
        <v>50</v>
      </c>
      <c r="C13" s="16" t="s">
        <v>9</v>
      </c>
      <c r="E13" s="17" t="s">
        <v>41</v>
      </c>
      <c r="F13" s="19">
        <v>1</v>
      </c>
      <c r="G13" s="11" t="s">
        <v>28</v>
      </c>
    </row>
    <row r="14" spans="5:7" ht="12.75">
      <c r="E14" s="17" t="s">
        <v>42</v>
      </c>
      <c r="F14" s="29">
        <f>+B19*B18*(F9+F9*F13*(F10-1))*F12/F10</f>
        <v>3240</v>
      </c>
      <c r="G14" s="16" t="s">
        <v>11</v>
      </c>
    </row>
    <row r="16" ht="13.5" thickBot="1"/>
    <row r="17" spans="1:7" s="21" customFormat="1" ht="16.5" thickBot="1">
      <c r="A17" s="20"/>
      <c r="B17" s="40" t="s">
        <v>2</v>
      </c>
      <c r="C17" s="39"/>
      <c r="E17" s="20"/>
      <c r="F17" s="40" t="s">
        <v>3</v>
      </c>
      <c r="G17" s="39"/>
    </row>
    <row r="18" spans="1:7" ht="12.75">
      <c r="A18" s="12" t="s">
        <v>34</v>
      </c>
      <c r="B18" s="22">
        <v>0.9</v>
      </c>
      <c r="C18" s="11" t="s">
        <v>28</v>
      </c>
      <c r="E18" s="12" t="s">
        <v>4</v>
      </c>
      <c r="F18" s="30">
        <f>SUM(B29:B30)</f>
        <v>1344.6000000000001</v>
      </c>
      <c r="G18" s="11" t="s">
        <v>9</v>
      </c>
    </row>
    <row r="19" spans="1:7" ht="12.75">
      <c r="A19" s="17" t="s">
        <v>35</v>
      </c>
      <c r="B19" s="19">
        <v>0.3</v>
      </c>
      <c r="C19" s="11" t="s">
        <v>28</v>
      </c>
      <c r="E19" s="17" t="s">
        <v>43</v>
      </c>
      <c r="F19" s="31">
        <f>+B37/(F9*B19*B18)</f>
        <v>0.5767777777777778</v>
      </c>
      <c r="G19" s="16" t="s">
        <v>12</v>
      </c>
    </row>
    <row r="20" spans="1:7" ht="12.75">
      <c r="A20" s="17" t="s">
        <v>36</v>
      </c>
      <c r="B20" s="19">
        <v>1.32</v>
      </c>
      <c r="C20" s="11" t="s">
        <v>28</v>
      </c>
      <c r="E20" s="17" t="s">
        <v>44</v>
      </c>
      <c r="F20" s="31">
        <f>+C37/F14</f>
        <v>0.7427777777777779</v>
      </c>
      <c r="G20" s="16" t="s">
        <v>12</v>
      </c>
    </row>
    <row r="22" ht="12.75">
      <c r="A22" s="7" t="s">
        <v>23</v>
      </c>
    </row>
    <row r="23" ht="12.75">
      <c r="A23" s="23" t="s">
        <v>10</v>
      </c>
    </row>
    <row r="26" spans="1:2" ht="12.75">
      <c r="A26" s="24" t="s">
        <v>5</v>
      </c>
      <c r="B26" s="32">
        <f>(B9+B10+B11+B12+B13)*B19*B20</f>
        <v>1936.44</v>
      </c>
    </row>
    <row r="27" spans="1:2" ht="12.75">
      <c r="A27" s="25"/>
      <c r="B27" s="26"/>
    </row>
    <row r="28" spans="1:2" ht="12.75">
      <c r="A28" s="24" t="s">
        <v>4</v>
      </c>
      <c r="B28" s="26"/>
    </row>
    <row r="29" spans="1:2" ht="12.75">
      <c r="A29" s="24" t="s">
        <v>18</v>
      </c>
      <c r="B29" s="33">
        <f>+B9*B19*B20</f>
        <v>1227.6000000000001</v>
      </c>
    </row>
    <row r="30" spans="1:2" ht="12.75">
      <c r="A30" s="24" t="s">
        <v>21</v>
      </c>
      <c r="B30" s="33">
        <f>SUM(B11:B13)*B19</f>
        <v>117</v>
      </c>
    </row>
    <row r="31" ht="12.75">
      <c r="A31" s="25"/>
    </row>
    <row r="32" spans="1:3" ht="12.75">
      <c r="A32" s="24" t="s">
        <v>24</v>
      </c>
      <c r="B32" s="27" t="s">
        <v>6</v>
      </c>
      <c r="C32" s="27" t="s">
        <v>7</v>
      </c>
    </row>
    <row r="33" spans="1:3" ht="12.75">
      <c r="A33" s="24" t="s">
        <v>25</v>
      </c>
      <c r="B33" s="33">
        <f>+B10*B19</f>
        <v>420</v>
      </c>
      <c r="C33" s="33">
        <f>+B33*F12</f>
        <v>252</v>
      </c>
    </row>
    <row r="34" spans="1:3" ht="12.75">
      <c r="A34" s="24" t="s">
        <v>26</v>
      </c>
      <c r="B34" s="33">
        <f>+B9*(F10-1)*B19</f>
        <v>930</v>
      </c>
      <c r="C34" s="33">
        <f>+B34*F12</f>
        <v>558</v>
      </c>
    </row>
    <row r="35" spans="1:3" ht="12.75">
      <c r="A35" s="24" t="s">
        <v>27</v>
      </c>
      <c r="B35" s="33">
        <f>+B10*(F10-1)*B19</f>
        <v>420</v>
      </c>
      <c r="C35" s="33">
        <f>+B35*F12*F13</f>
        <v>252</v>
      </c>
    </row>
    <row r="36" ht="12.75">
      <c r="A36" s="25"/>
    </row>
    <row r="37" spans="1:3" ht="15.75">
      <c r="A37" s="28" t="s">
        <v>8</v>
      </c>
      <c r="B37" s="34">
        <f>SUM(B29:B35)</f>
        <v>3114.6000000000004</v>
      </c>
      <c r="C37" s="34">
        <f>SUM(C33:C35)+SUM(B29:B30)</f>
        <v>2406.6000000000004</v>
      </c>
    </row>
  </sheetData>
  <sheetProtection password="DF29" sheet="1" objects="1" scenarios="1" selectLockedCells="1"/>
  <mergeCells count="7">
    <mergeCell ref="A1:G1"/>
    <mergeCell ref="A8:C8"/>
    <mergeCell ref="E8:G8"/>
    <mergeCell ref="B17:C17"/>
    <mergeCell ref="F17:G17"/>
    <mergeCell ref="B3:C3"/>
    <mergeCell ref="B5:E5"/>
  </mergeCells>
  <printOptions gridLines="1" headings="1"/>
  <pageMargins left="0.75" right="0.75" top="1" bottom="1" header="0.5" footer="0.5"/>
  <pageSetup fitToHeight="1" fitToWidth="1" horizontalDpi="300" verticalDpi="300" orientation="landscape" scale="92" r:id="rId1"/>
  <headerFooter alignWithMargins="0">
    <oddHeader>&amp;C&amp;A</oddHeader>
    <oddFooter>&amp;CPage &amp;P</oddFooter>
  </headerFooter>
  <ignoredErrors>
    <ignoredError sqref="B37:C37 G3 F18:F20 B26 B29 B33:C35" unlockedFormula="1"/>
    <ignoredError sqref="B3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Risked/Success F&amp;D Cost (Project)</dc:title>
  <dc:subject>Prospect Economics 'Sniff' Test</dc:subject>
  <dc:creator/>
  <cp:keywords/>
  <dc:description>Simple spreadsheet to estimate Find and Development costs of a project ($/Mcf).  </dc:description>
  <cp:lastModifiedBy>Ann</cp:lastModifiedBy>
  <cp:lastPrinted>2005-02-09T05:39:17Z</cp:lastPrinted>
  <dcterms:created xsi:type="dcterms:W3CDTF">1998-08-12T13:46:13Z</dcterms:created>
  <dcterms:modified xsi:type="dcterms:W3CDTF">2006-06-28T00:44:02Z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